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checkCompatibility="1" autoCompressPictures="0"/>
  <workbookProtection workbookPassword="C9A5" lockStructure="1"/>
  <bookViews>
    <workbookView xWindow="640" yWindow="120" windowWidth="24920" windowHeight="14960" tabRatio="500"/>
  </bookViews>
  <sheets>
    <sheet name="Sheet1" sheetId="1" r:id="rId1"/>
  </sheets>
  <definedNames>
    <definedName name="_xlnm.Print_Area" localSheetId="0">Sheet1!$A$1:$AA$41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3" i="1" l="1"/>
  <c r="Z23" i="1"/>
  <c r="D23" i="1"/>
  <c r="Z32" i="1"/>
  <c r="V23" i="1"/>
  <c r="K23" i="1"/>
  <c r="P23" i="1"/>
  <c r="X23" i="1"/>
  <c r="C35" i="1"/>
  <c r="C36" i="1"/>
  <c r="C34" i="1"/>
  <c r="Z29" i="1"/>
  <c r="Z30" i="1"/>
  <c r="Z31" i="1"/>
  <c r="H23" i="1"/>
  <c r="Z33" i="1"/>
</calcChain>
</file>

<file path=xl/sharedStrings.xml><?xml version="1.0" encoding="utf-8"?>
<sst xmlns="http://schemas.openxmlformats.org/spreadsheetml/2006/main" count="201" uniqueCount="159">
  <si>
    <t>Society Paid</t>
  </si>
  <si>
    <t>Item</t>
  </si>
  <si>
    <t>Date</t>
  </si>
  <si>
    <t>Cost</t>
  </si>
  <si>
    <t>Dudley Paid</t>
  </si>
  <si>
    <t>Check #</t>
  </si>
  <si>
    <t>Method</t>
  </si>
  <si>
    <t>Items Donated</t>
  </si>
  <si>
    <t>Donor</t>
  </si>
  <si>
    <t>Est. Value</t>
  </si>
  <si>
    <t>Cash Donated</t>
  </si>
  <si>
    <t>Amount</t>
  </si>
  <si>
    <t>Band Deposit</t>
  </si>
  <si>
    <t>Address</t>
  </si>
  <si>
    <t>Dr. John Humphrey</t>
  </si>
  <si>
    <t>12705 West 87th Street, Lenexa KS 66215</t>
  </si>
  <si>
    <t>Sonicare Tooth Brush</t>
  </si>
  <si>
    <t>VISA</t>
  </si>
  <si>
    <t>Banner Year - Deposit</t>
  </si>
  <si>
    <t>Banner Year - final</t>
  </si>
  <si>
    <t>Barton P. Cohen &amp; Mary Davidson Cohen Charitable Fund II</t>
  </si>
  <si>
    <t>Ads</t>
  </si>
  <si>
    <t>Mike Sperling</t>
  </si>
  <si>
    <t>Mr. Dehay</t>
  </si>
  <si>
    <t>Bob Rochell</t>
  </si>
  <si>
    <t>Bob Dudley</t>
  </si>
  <si>
    <t>GoFundMe</t>
  </si>
  <si>
    <t>National WWI Museum</t>
  </si>
  <si>
    <t>KC Arthur Murray</t>
  </si>
  <si>
    <t>Totals</t>
  </si>
  <si>
    <t>Veterans Day Museum</t>
  </si>
  <si>
    <t>AFR:  $7.00 per registration; $2.00 per meal</t>
  </si>
  <si>
    <t>SOFD: $13.00 per registration; $4.00 per meal</t>
  </si>
  <si>
    <t>Registration</t>
  </si>
  <si>
    <t>KC Arthur Murray (Premier Dance LLC)</t>
  </si>
  <si>
    <t>Expenses</t>
  </si>
  <si>
    <t>Cash Revenue</t>
  </si>
  <si>
    <t>50/50 Raffel</t>
  </si>
  <si>
    <t>Silent Auction</t>
  </si>
  <si>
    <t>Hosp. Room Tip Jar</t>
  </si>
  <si>
    <t>Dinner</t>
  </si>
  <si>
    <t>Sat. Tour</t>
  </si>
  <si>
    <t>Sat. Tour - $3 for the SOFD</t>
  </si>
  <si>
    <t>Total Value</t>
  </si>
  <si>
    <t>Total Cash</t>
  </si>
  <si>
    <t>North Kansas City Beverage</t>
  </si>
  <si>
    <t>203 E 11th Ave, Kansas City, MO  64116, United States</t>
  </si>
  <si>
    <t>Paul Garvin</t>
  </si>
  <si>
    <t>KCBier</t>
  </si>
  <si>
    <t>9 Cases of Beer</t>
  </si>
  <si>
    <t>Memorial Ceremony Flag</t>
  </si>
  <si>
    <t>In-Kind</t>
  </si>
  <si>
    <t>Profit</t>
  </si>
  <si>
    <t>TBD</t>
  </si>
  <si>
    <t>Guest Speaker Dinner</t>
  </si>
  <si>
    <t>Jan Michelson</t>
  </si>
  <si>
    <t>Alex Candelaria</t>
  </si>
  <si>
    <t>Wilston Associates</t>
  </si>
  <si>
    <t>Dennis Thompson</t>
  </si>
  <si>
    <t>Steve Wheat</t>
  </si>
  <si>
    <t>Ashley Dudley</t>
  </si>
  <si>
    <t>KC Liquor</t>
  </si>
  <si>
    <t>13020 Kansas Ave, Bonner Springs, KS</t>
  </si>
  <si>
    <t>2 bottles wine</t>
  </si>
  <si>
    <t>Grand Slam Liquor</t>
  </si>
  <si>
    <t>608 Tulip Drive, Bonner Springs, KS</t>
  </si>
  <si>
    <t>750ml Bacardi Rum, 1.75L Smirnoff Vodka, 750ml Jim Beam Bourbon, 750ml Jose Ceurvo Tequila</t>
  </si>
  <si>
    <t>Color Guard Museum</t>
  </si>
  <si>
    <t>Scheels</t>
  </si>
  <si>
    <t>Overland Park, KS</t>
  </si>
  <si>
    <t>Gift certificate for silent auction</t>
  </si>
  <si>
    <t>Phil Maniscalco</t>
  </si>
  <si>
    <t>George Shoener</t>
  </si>
  <si>
    <t>John Estrada</t>
  </si>
  <si>
    <t>Gary Haverman</t>
  </si>
  <si>
    <t>Holy-Field Winery</t>
  </si>
  <si>
    <t>Wine tasting for silent auction</t>
  </si>
  <si>
    <t>Bonner Springs, KS</t>
  </si>
  <si>
    <t>Wreath for memorial service</t>
  </si>
  <si>
    <t>Bob Dudley &amp; Bob Rochell</t>
  </si>
  <si>
    <t>St Barbara Awards</t>
  </si>
  <si>
    <t>Bonner Springs, KS/Waco, TX</t>
  </si>
  <si>
    <t>Non-Reimbursed In-Kind Donations</t>
  </si>
  <si>
    <t>Kansas City, MO</t>
  </si>
  <si>
    <t>Judy Dudley</t>
  </si>
  <si>
    <t>Rockville, MD</t>
  </si>
  <si>
    <t>Personalized M&amp;Ms</t>
  </si>
  <si>
    <t>Scott Van Genderen, Edward Jones</t>
  </si>
  <si>
    <t>K7 Liquors</t>
  </si>
  <si>
    <t>Shawnee, KS</t>
  </si>
  <si>
    <t>2x30 pack Coors Light &amp; 2x30 pack Miller Lite</t>
  </si>
  <si>
    <t>Joe's KC BBQ</t>
  </si>
  <si>
    <t>Sauce Gift Pack</t>
  </si>
  <si>
    <t>Quik Trip</t>
  </si>
  <si>
    <t>Belton, MO</t>
  </si>
  <si>
    <t>Saturday Dinner</t>
  </si>
  <si>
    <t>Sunday Dinner</t>
  </si>
  <si>
    <t>Museum</t>
  </si>
  <si>
    <t>Ron VanBeek</t>
  </si>
  <si>
    <t>Reunion Booklet Composition</t>
  </si>
  <si>
    <t>Reunion Booklet Printing</t>
  </si>
  <si>
    <t>John Harris</t>
  </si>
  <si>
    <t>Lansing, KS</t>
  </si>
  <si>
    <t>15 bottles assorted liquor</t>
  </si>
  <si>
    <t>5 cases water/chips/pretzels/M&amp;Ms/donuts</t>
  </si>
  <si>
    <t>Halladay Distillery</t>
  </si>
  <si>
    <t>Weston, MO</t>
  </si>
  <si>
    <t>$200 gift certificate for liquor</t>
  </si>
  <si>
    <t>AMEX</t>
  </si>
  <si>
    <t>Printing Certificates of Appreciation</t>
  </si>
  <si>
    <t>Printing Hotel Signs</t>
  </si>
  <si>
    <t>Certificate Holders</t>
  </si>
  <si>
    <t>Brian James</t>
  </si>
  <si>
    <t>Cash</t>
  </si>
  <si>
    <t>Sporting KC</t>
  </si>
  <si>
    <t>Kansas City, KS</t>
  </si>
  <si>
    <t>Signed jersey</t>
  </si>
  <si>
    <t>Lukas Liquor</t>
  </si>
  <si>
    <t>Liquor &amp; Wine</t>
  </si>
  <si>
    <t>Hospitality Room Liquor</t>
  </si>
  <si>
    <t>Hospitality Room Sodas &amp; Snacks</t>
  </si>
  <si>
    <t>Hospitality Room Serving Plates</t>
  </si>
  <si>
    <t>50/50 Raffel Tickets</t>
  </si>
  <si>
    <t>Basehur, KS</t>
  </si>
  <si>
    <t>Frame for Guest Speaker</t>
  </si>
  <si>
    <t>Printing Banquet/Tower Programs/Silent Auction</t>
  </si>
  <si>
    <t>Hospitality Room Mixes &amp; Snacks</t>
  </si>
  <si>
    <t>Business Meeting Agenda/QM Hours</t>
  </si>
  <si>
    <t>14 Cases Beer - Bud</t>
  </si>
  <si>
    <t>Central States Beverage</t>
  </si>
  <si>
    <t>4 Cases - Sam Adams, 6 cases - Coors Lite, 4 cases - Miller, 5 cases Blvd Pale Ale, 5 cases Blvd Wheat</t>
  </si>
  <si>
    <t>Daniel Tate</t>
  </si>
  <si>
    <t>Kathleen Fogarty</t>
  </si>
  <si>
    <t>Check</t>
  </si>
  <si>
    <t>8/1/17 &amp; 9/6/17</t>
  </si>
  <si>
    <t>Deducted from Expense payment</t>
  </si>
  <si>
    <t>Cash &amp; Checks</t>
  </si>
  <si>
    <t>9/9/17 &amp; 9/10/17</t>
  </si>
  <si>
    <t>AFRI Paid</t>
  </si>
  <si>
    <t>Reg Fee</t>
  </si>
  <si>
    <t>KC Tour</t>
  </si>
  <si>
    <t>NWWI Tour</t>
  </si>
  <si>
    <t>Sat Banquet</t>
  </si>
  <si>
    <t>Sat Banquet Add-on</t>
  </si>
  <si>
    <t>Sun Banquet</t>
  </si>
  <si>
    <t>Sun Banquet Add-on</t>
  </si>
  <si>
    <t xml:space="preserve">Hotel Printing </t>
  </si>
  <si>
    <t>Man of the Year*</t>
  </si>
  <si>
    <t>*Note: Mike Sperling donated $100 to cover some of this expense so the check is for $56.58 to Mike.</t>
  </si>
  <si>
    <t>Band*</t>
  </si>
  <si>
    <t>AFRI Collected</t>
  </si>
  <si>
    <t>Registration Fee</t>
  </si>
  <si>
    <t>Hospitatlity Room Line Item</t>
  </si>
  <si>
    <t>Total Donations/Collections</t>
  </si>
  <si>
    <t>Included in AFRI</t>
  </si>
  <si>
    <t>*Note: AFRI statement showed a $500 income when we paid the deposit, then a $1500 expense by them for the total.  I split the two since we actually wrote a check for $500.</t>
  </si>
  <si>
    <t>Marsh Patterson</t>
  </si>
  <si>
    <t>Registration Add-ons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</si>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</sst>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1"/>
      <name val="Calibri"/>
      <scheme val="minor"/>
    </font>
    <font>
      <sz val="22"/>
      <color theme="1"/>
      <name val="Calibri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164" fontId="0" fillId="0" borderId="5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Border="1" applyAlignment="1">
      <alignment wrapText="1"/>
    </xf>
    <xf numFmtId="0" fontId="0" fillId="0" borderId="5" xfId="0" applyBorder="1" applyAlignment="1">
      <alignment wrapText="1"/>
    </xf>
    <xf numFmtId="14" fontId="0" fillId="0" borderId="5" xfId="0" applyNumberFormat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164" fontId="9" fillId="0" borderId="0" xfId="0" applyNumberFormat="1" applyFont="1" applyBorder="1" applyAlignment="1">
      <alignment wrapText="1"/>
    </xf>
    <xf numFmtId="164" fontId="0" fillId="0" borderId="0" xfId="0" applyNumberFormat="1" applyAlignment="1">
      <alignment wrapText="1"/>
    </xf>
    <xf numFmtId="0" fontId="0" fillId="0" borderId="5" xfId="0" applyFill="1" applyBorder="1" applyAlignment="1">
      <alignment wrapText="1"/>
    </xf>
    <xf numFmtId="14" fontId="0" fillId="0" borderId="0" xfId="0" applyNumberFormat="1"/>
    <xf numFmtId="164" fontId="0" fillId="0" borderId="0" xfId="0" applyNumberFormat="1"/>
    <xf numFmtId="0" fontId="0" fillId="0" borderId="4" xfId="0" applyFill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9" xfId="0" applyFill="1" applyBorder="1" applyAlignment="1">
      <alignment wrapText="1"/>
    </xf>
    <xf numFmtId="164" fontId="1" fillId="0" borderId="0" xfId="0" applyNumberFormat="1" applyFont="1" applyBorder="1" applyAlignment="1">
      <alignment horizontal="center" wrapText="1"/>
    </xf>
    <xf numFmtId="164" fontId="0" fillId="0" borderId="7" xfId="0" applyNumberFormat="1" applyBorder="1" applyAlignment="1">
      <alignment wrapText="1"/>
    </xf>
    <xf numFmtId="0" fontId="0" fillId="0" borderId="4" xfId="0" applyBorder="1"/>
    <xf numFmtId="164" fontId="1" fillId="0" borderId="5" xfId="0" applyNumberFormat="1" applyFont="1" applyBorder="1" applyAlignment="1">
      <alignment horizontal="center" wrapText="1"/>
    </xf>
    <xf numFmtId="164" fontId="0" fillId="0" borderId="5" xfId="0" applyNumberFormat="1" applyFill="1" applyBorder="1" applyAlignment="1">
      <alignment wrapText="1"/>
    </xf>
    <xf numFmtId="164" fontId="0" fillId="0" borderId="5" xfId="0" applyNumberFormat="1" applyBorder="1"/>
    <xf numFmtId="164" fontId="0" fillId="0" borderId="8" xfId="0" applyNumberFormat="1" applyBorder="1" applyAlignment="1">
      <alignment wrapText="1"/>
    </xf>
    <xf numFmtId="164" fontId="0" fillId="0" borderId="4" xfId="0" applyNumberFormat="1" applyBorder="1" applyAlignment="1">
      <alignment wrapText="1"/>
    </xf>
    <xf numFmtId="164" fontId="9" fillId="0" borderId="4" xfId="0" applyNumberFormat="1" applyFont="1" applyBorder="1" applyAlignment="1">
      <alignment wrapText="1"/>
    </xf>
    <xf numFmtId="0" fontId="9" fillId="0" borderId="5" xfId="0" applyFont="1" applyBorder="1" applyAlignment="1">
      <alignment wrapText="1"/>
    </xf>
    <xf numFmtId="164" fontId="0" fillId="0" borderId="6" xfId="0" applyNumberFormat="1" applyBorder="1" applyAlignment="1">
      <alignment wrapText="1"/>
    </xf>
    <xf numFmtId="164" fontId="10" fillId="0" borderId="0" xfId="0" applyNumberFormat="1" applyFont="1" applyBorder="1" applyAlignment="1">
      <alignment vertic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topLeftCell="O1" workbookViewId="0">
      <selection activeCell="B3" sqref="B3"/>
    </sheetView>
  </sheetViews>
  <sheetFormatPr baseColWidth="10" defaultRowHeight="15" x14ac:dyDescent="0"/>
  <cols>
    <col min="2" max="2" width="13.33203125" customWidth="1"/>
    <col min="3" max="3" width="9.1640625" customWidth="1"/>
    <col min="5" max="5" width="9.33203125" customWidth="1"/>
    <col min="6" max="6" width="15" customWidth="1"/>
    <col min="7" max="7" width="9.33203125" customWidth="1"/>
    <col min="8" max="8" width="10.1640625" customWidth="1"/>
    <col min="9" max="9" width="8" customWidth="1"/>
    <col min="10" max="10" width="14.6640625" customWidth="1"/>
    <col min="11" max="11" width="11.5" style="29" customWidth="1"/>
    <col min="12" max="13" width="18.83203125" style="12" customWidth="1"/>
    <col min="14" max="14" width="19.5" style="12" customWidth="1"/>
    <col min="15" max="16" width="10.83203125" style="12"/>
    <col min="17" max="17" width="14.33203125" customWidth="1"/>
    <col min="22" max="22" width="10.83203125" style="29"/>
    <col min="23" max="23" width="20.6640625" customWidth="1"/>
    <col min="24" max="24" width="10.6640625" customWidth="1"/>
  </cols>
  <sheetData>
    <row r="1" spans="1:27" ht="30" customHeight="1" thickBot="1">
      <c r="A1" s="65" t="s">
        <v>35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65" t="s">
        <v>82</v>
      </c>
      <c r="M1" s="69"/>
      <c r="N1" s="69"/>
      <c r="O1" s="69"/>
      <c r="P1" s="70"/>
      <c r="Q1" s="54" t="s">
        <v>36</v>
      </c>
      <c r="R1" s="55"/>
      <c r="S1" s="55"/>
      <c r="T1" s="55"/>
      <c r="U1" s="55"/>
      <c r="V1" s="55"/>
      <c r="W1" s="55"/>
      <c r="X1" s="55"/>
      <c r="Y1" s="56"/>
      <c r="Z1" s="12"/>
      <c r="AA1" s="12"/>
    </row>
    <row r="2" spans="1:27" s="1" customFormat="1" ht="20">
      <c r="A2" s="15"/>
      <c r="B2" s="57" t="s">
        <v>0</v>
      </c>
      <c r="C2" s="57"/>
      <c r="D2" s="57"/>
      <c r="E2" s="57"/>
      <c r="F2" s="58" t="s">
        <v>4</v>
      </c>
      <c r="G2" s="57"/>
      <c r="H2" s="57"/>
      <c r="I2" s="59"/>
      <c r="J2" s="60" t="s">
        <v>138</v>
      </c>
      <c r="K2" s="59"/>
      <c r="L2" s="60" t="s">
        <v>7</v>
      </c>
      <c r="M2" s="57"/>
      <c r="N2" s="57"/>
      <c r="O2" s="57"/>
      <c r="P2" s="59"/>
      <c r="Q2" s="61" t="s">
        <v>10</v>
      </c>
      <c r="R2" s="62"/>
      <c r="S2" s="62"/>
      <c r="T2" s="62"/>
      <c r="U2" s="61" t="s">
        <v>150</v>
      </c>
      <c r="V2" s="68"/>
      <c r="W2" s="62" t="s">
        <v>21</v>
      </c>
      <c r="X2" s="63"/>
      <c r="Y2" s="64"/>
      <c r="Z2" s="16"/>
      <c r="AA2" s="17"/>
    </row>
    <row r="3" spans="1:27" s="2" customFormat="1">
      <c r="A3" s="18"/>
      <c r="B3" s="5" t="s">
        <v>1</v>
      </c>
      <c r="C3" s="5" t="s">
        <v>2</v>
      </c>
      <c r="D3" s="5" t="s">
        <v>3</v>
      </c>
      <c r="E3" s="5" t="s">
        <v>5</v>
      </c>
      <c r="F3" s="31" t="s">
        <v>1</v>
      </c>
      <c r="G3" s="5" t="s">
        <v>2</v>
      </c>
      <c r="H3" s="5" t="s">
        <v>3</v>
      </c>
      <c r="I3" s="6" t="s">
        <v>6</v>
      </c>
      <c r="J3" s="5" t="s">
        <v>1</v>
      </c>
      <c r="K3" s="34" t="s">
        <v>3</v>
      </c>
      <c r="L3" s="4" t="s">
        <v>8</v>
      </c>
      <c r="M3" s="5" t="s">
        <v>13</v>
      </c>
      <c r="N3" s="5" t="s">
        <v>1</v>
      </c>
      <c r="O3" s="5" t="s">
        <v>2</v>
      </c>
      <c r="P3" s="6" t="s">
        <v>9</v>
      </c>
      <c r="Q3" s="4" t="s">
        <v>8</v>
      </c>
      <c r="R3" s="5" t="s">
        <v>11</v>
      </c>
      <c r="S3" s="5" t="s">
        <v>2</v>
      </c>
      <c r="T3" s="5" t="s">
        <v>5</v>
      </c>
      <c r="U3" s="4" t="s">
        <v>1</v>
      </c>
      <c r="V3" s="37" t="s">
        <v>11</v>
      </c>
      <c r="W3" s="5" t="s">
        <v>8</v>
      </c>
      <c r="X3" s="5" t="s">
        <v>11</v>
      </c>
      <c r="Y3" s="6" t="s">
        <v>2</v>
      </c>
      <c r="Z3" s="19"/>
      <c r="AA3" s="19"/>
    </row>
    <row r="4" spans="1:27" ht="45">
      <c r="A4" s="3"/>
      <c r="B4" s="7" t="s">
        <v>12</v>
      </c>
      <c r="C4" s="8">
        <v>42495</v>
      </c>
      <c r="D4" s="20">
        <v>500</v>
      </c>
      <c r="E4" s="7">
        <v>115</v>
      </c>
      <c r="F4" s="32" t="s">
        <v>18</v>
      </c>
      <c r="G4" s="8">
        <v>42857</v>
      </c>
      <c r="H4" s="20">
        <v>46.36</v>
      </c>
      <c r="I4" s="21" t="s">
        <v>17</v>
      </c>
      <c r="J4" s="7" t="s">
        <v>139</v>
      </c>
      <c r="K4" s="20">
        <v>1568</v>
      </c>
      <c r="L4" s="3" t="s">
        <v>14</v>
      </c>
      <c r="M4" s="7" t="s">
        <v>15</v>
      </c>
      <c r="N4" s="7" t="s">
        <v>16</v>
      </c>
      <c r="O4" s="8">
        <v>42641</v>
      </c>
      <c r="P4" s="13">
        <v>219.99</v>
      </c>
      <c r="Q4" s="3" t="s">
        <v>30</v>
      </c>
      <c r="R4" s="20">
        <v>125</v>
      </c>
      <c r="S4" s="8">
        <v>42702</v>
      </c>
      <c r="T4" s="7">
        <v>7943</v>
      </c>
      <c r="U4" s="3" t="s">
        <v>151</v>
      </c>
      <c r="V4" s="13">
        <v>4480</v>
      </c>
      <c r="W4" s="7" t="s">
        <v>22</v>
      </c>
      <c r="X4" s="20">
        <v>50</v>
      </c>
      <c r="Y4" s="22">
        <v>42901</v>
      </c>
      <c r="Z4" s="12"/>
      <c r="AA4" s="12"/>
    </row>
    <row r="5" spans="1:27" ht="75">
      <c r="A5" s="3"/>
      <c r="B5" s="14" t="s">
        <v>99</v>
      </c>
      <c r="C5" s="23">
        <v>42966</v>
      </c>
      <c r="D5" s="24">
        <v>112.5</v>
      </c>
      <c r="E5" s="14"/>
      <c r="F5" s="32" t="s">
        <v>19</v>
      </c>
      <c r="G5" s="8">
        <v>42865</v>
      </c>
      <c r="H5" s="20">
        <v>46.37</v>
      </c>
      <c r="I5" s="21" t="s">
        <v>17</v>
      </c>
      <c r="J5" s="7" t="s">
        <v>140</v>
      </c>
      <c r="K5" s="20">
        <v>6150</v>
      </c>
      <c r="L5" s="3" t="s">
        <v>45</v>
      </c>
      <c r="M5" s="7" t="s">
        <v>46</v>
      </c>
      <c r="N5" s="7" t="s">
        <v>128</v>
      </c>
      <c r="O5" s="8">
        <v>42942</v>
      </c>
      <c r="P5" s="13">
        <v>280</v>
      </c>
      <c r="Q5" s="3" t="s">
        <v>20</v>
      </c>
      <c r="R5" s="20">
        <v>500</v>
      </c>
      <c r="S5" s="8">
        <v>42880</v>
      </c>
      <c r="T5" s="7"/>
      <c r="U5" s="3" t="s">
        <v>140</v>
      </c>
      <c r="V5" s="13">
        <v>6150</v>
      </c>
      <c r="W5" s="7" t="s">
        <v>23</v>
      </c>
      <c r="X5" s="20">
        <v>50</v>
      </c>
      <c r="Y5" s="22">
        <v>42901</v>
      </c>
    </row>
    <row r="6" spans="1:27" ht="60">
      <c r="A6" s="3"/>
      <c r="B6" s="14" t="s">
        <v>100</v>
      </c>
      <c r="C6" s="8">
        <v>42970</v>
      </c>
      <c r="D6" s="20">
        <v>509.21</v>
      </c>
      <c r="E6" s="7"/>
      <c r="F6" s="32" t="s">
        <v>50</v>
      </c>
      <c r="G6" s="8">
        <v>42946</v>
      </c>
      <c r="H6" s="20">
        <v>45.95</v>
      </c>
      <c r="I6" s="21" t="s">
        <v>17</v>
      </c>
      <c r="J6" s="7" t="s">
        <v>141</v>
      </c>
      <c r="K6" s="20">
        <v>7144</v>
      </c>
      <c r="L6" s="3" t="s">
        <v>48</v>
      </c>
      <c r="M6" s="12" t="s">
        <v>83</v>
      </c>
      <c r="N6" s="7" t="s">
        <v>49</v>
      </c>
      <c r="O6" s="8">
        <v>42948</v>
      </c>
      <c r="P6" s="13">
        <v>323.64</v>
      </c>
      <c r="Q6" s="3" t="s">
        <v>34</v>
      </c>
      <c r="R6" s="20">
        <v>100</v>
      </c>
      <c r="S6" s="8">
        <v>42907</v>
      </c>
      <c r="T6" s="7">
        <v>3896</v>
      </c>
      <c r="U6" s="3" t="s">
        <v>141</v>
      </c>
      <c r="V6" s="13">
        <v>7600</v>
      </c>
      <c r="W6" s="7" t="s">
        <v>24</v>
      </c>
      <c r="X6" s="20">
        <v>114</v>
      </c>
      <c r="Y6" s="22">
        <v>42901</v>
      </c>
      <c r="Z6" s="12"/>
      <c r="AA6" s="12"/>
    </row>
    <row r="7" spans="1:27" ht="30">
      <c r="A7" s="3"/>
      <c r="B7" s="14"/>
      <c r="C7" s="23"/>
      <c r="D7" s="24"/>
      <c r="E7" s="14"/>
      <c r="F7" s="32" t="s">
        <v>122</v>
      </c>
      <c r="G7" s="8">
        <v>42953</v>
      </c>
      <c r="H7" s="20">
        <v>17.920000000000002</v>
      </c>
      <c r="I7" s="21" t="s">
        <v>17</v>
      </c>
      <c r="J7" s="7" t="s">
        <v>142</v>
      </c>
      <c r="K7" s="20">
        <v>8720</v>
      </c>
      <c r="L7" s="3" t="s">
        <v>61</v>
      </c>
      <c r="M7" s="7" t="s">
        <v>62</v>
      </c>
      <c r="N7" s="7" t="s">
        <v>63</v>
      </c>
      <c r="O7" s="8">
        <v>42954</v>
      </c>
      <c r="P7" s="13">
        <v>25</v>
      </c>
      <c r="Q7" s="3" t="s">
        <v>55</v>
      </c>
      <c r="R7" s="20">
        <v>100</v>
      </c>
      <c r="S7" s="8">
        <v>42916</v>
      </c>
      <c r="T7" s="7">
        <v>5479</v>
      </c>
      <c r="U7" s="3" t="s">
        <v>142</v>
      </c>
      <c r="V7" s="13">
        <v>10028</v>
      </c>
      <c r="W7" s="7" t="s">
        <v>28</v>
      </c>
      <c r="X7" s="20">
        <v>100</v>
      </c>
      <c r="Y7" s="22">
        <v>42907</v>
      </c>
      <c r="Z7" s="12"/>
      <c r="AA7" s="12"/>
    </row>
    <row r="8" spans="1:27" ht="75">
      <c r="A8" s="3"/>
      <c r="B8" s="14" t="s">
        <v>54</v>
      </c>
      <c r="C8" s="23">
        <v>42987</v>
      </c>
      <c r="D8" s="24" t="s">
        <v>154</v>
      </c>
      <c r="E8" s="14" t="s">
        <v>53</v>
      </c>
      <c r="F8" s="33" t="s">
        <v>125</v>
      </c>
      <c r="G8" s="23">
        <v>42978</v>
      </c>
      <c r="H8" s="24">
        <v>63.5</v>
      </c>
      <c r="I8" s="27" t="s">
        <v>108</v>
      </c>
      <c r="J8" s="14" t="s">
        <v>143</v>
      </c>
      <c r="K8" s="24">
        <v>436</v>
      </c>
      <c r="L8" s="3" t="s">
        <v>64</v>
      </c>
      <c r="M8" s="7" t="s">
        <v>65</v>
      </c>
      <c r="N8" s="7" t="s">
        <v>66</v>
      </c>
      <c r="O8" s="8">
        <v>42954</v>
      </c>
      <c r="P8" s="13">
        <v>80</v>
      </c>
      <c r="Q8" s="3" t="s">
        <v>47</v>
      </c>
      <c r="R8" s="20">
        <v>50</v>
      </c>
      <c r="S8" s="8">
        <v>42943</v>
      </c>
      <c r="T8" s="7">
        <v>5092</v>
      </c>
      <c r="U8" s="3" t="s">
        <v>144</v>
      </c>
      <c r="V8" s="13">
        <v>7176</v>
      </c>
      <c r="W8" s="7" t="s">
        <v>27</v>
      </c>
      <c r="X8" s="20">
        <v>100</v>
      </c>
      <c r="Y8" s="22">
        <v>42922</v>
      </c>
      <c r="Z8" s="12"/>
      <c r="AA8" s="12"/>
    </row>
    <row r="9" spans="1:27" ht="45">
      <c r="A9" s="3"/>
      <c r="B9" s="14" t="s">
        <v>67</v>
      </c>
      <c r="C9" s="23">
        <v>42987</v>
      </c>
      <c r="D9" s="24" t="s">
        <v>154</v>
      </c>
      <c r="E9" s="14" t="s">
        <v>53</v>
      </c>
      <c r="F9" s="32" t="s">
        <v>109</v>
      </c>
      <c r="G9" s="8">
        <v>42978</v>
      </c>
      <c r="H9" s="20">
        <v>13.8</v>
      </c>
      <c r="I9" s="21" t="s">
        <v>108</v>
      </c>
      <c r="J9" s="7" t="s">
        <v>144</v>
      </c>
      <c r="K9" s="20">
        <v>6240</v>
      </c>
      <c r="L9" s="3" t="s">
        <v>68</v>
      </c>
      <c r="M9" s="7" t="s">
        <v>69</v>
      </c>
      <c r="N9" s="7" t="s">
        <v>70</v>
      </c>
      <c r="O9" s="8">
        <v>42955</v>
      </c>
      <c r="P9" s="13">
        <v>100</v>
      </c>
      <c r="Q9" s="3" t="s">
        <v>87</v>
      </c>
      <c r="R9" s="20">
        <v>500</v>
      </c>
      <c r="S9" s="8">
        <v>42964</v>
      </c>
      <c r="T9" s="7"/>
      <c r="U9" s="3" t="s">
        <v>152</v>
      </c>
      <c r="V9" s="13">
        <v>2430</v>
      </c>
      <c r="W9" s="7" t="s">
        <v>25</v>
      </c>
      <c r="X9" s="20">
        <v>100</v>
      </c>
      <c r="Y9" s="22">
        <v>42923</v>
      </c>
      <c r="Z9" s="12"/>
      <c r="AA9" s="12"/>
    </row>
    <row r="10" spans="1:27" ht="30">
      <c r="A10" s="3"/>
      <c r="B10" s="14" t="s">
        <v>147</v>
      </c>
      <c r="C10" s="23" t="s">
        <v>134</v>
      </c>
      <c r="D10" s="24">
        <v>156.58000000000001</v>
      </c>
      <c r="E10" s="14"/>
      <c r="F10" s="32" t="s">
        <v>110</v>
      </c>
      <c r="G10" s="8">
        <v>42978</v>
      </c>
      <c r="H10" s="20">
        <v>8.2799999999999994</v>
      </c>
      <c r="I10" s="21" t="s">
        <v>108</v>
      </c>
      <c r="J10" s="7" t="s">
        <v>145</v>
      </c>
      <c r="K10" s="20">
        <v>312</v>
      </c>
      <c r="L10" s="3" t="s">
        <v>75</v>
      </c>
      <c r="M10" s="7" t="s">
        <v>123</v>
      </c>
      <c r="N10" s="7" t="s">
        <v>76</v>
      </c>
      <c r="O10" s="8">
        <v>42958</v>
      </c>
      <c r="P10" s="13">
        <v>200</v>
      </c>
      <c r="Q10" s="3" t="s">
        <v>112</v>
      </c>
      <c r="R10" s="20">
        <v>100</v>
      </c>
      <c r="S10" s="8">
        <v>42978</v>
      </c>
      <c r="T10" s="7" t="s">
        <v>113</v>
      </c>
      <c r="U10" s="3"/>
      <c r="V10" s="13"/>
      <c r="W10" s="14" t="s">
        <v>60</v>
      </c>
      <c r="X10" s="20">
        <v>50</v>
      </c>
      <c r="Y10" s="22">
        <v>42941</v>
      </c>
      <c r="Z10" s="12"/>
      <c r="AA10" s="12"/>
    </row>
    <row r="11" spans="1:27" ht="135">
      <c r="A11" s="3"/>
      <c r="B11" s="7" t="s">
        <v>148</v>
      </c>
      <c r="C11" s="7"/>
      <c r="D11" s="20"/>
      <c r="E11" s="7"/>
      <c r="F11" s="32" t="s">
        <v>111</v>
      </c>
      <c r="G11" s="8">
        <v>42978</v>
      </c>
      <c r="H11" s="20">
        <v>32.86</v>
      </c>
      <c r="I11" s="21" t="s">
        <v>17</v>
      </c>
      <c r="J11" s="7" t="s">
        <v>149</v>
      </c>
      <c r="K11" s="20">
        <v>1000</v>
      </c>
      <c r="L11" s="3" t="s">
        <v>25</v>
      </c>
      <c r="M11" s="7" t="s">
        <v>77</v>
      </c>
      <c r="N11" s="7" t="s">
        <v>78</v>
      </c>
      <c r="O11" s="8">
        <v>42958</v>
      </c>
      <c r="P11" s="13">
        <v>190</v>
      </c>
      <c r="Q11" s="3" t="s">
        <v>26</v>
      </c>
      <c r="R11" s="20">
        <v>480.55</v>
      </c>
      <c r="S11" s="8">
        <v>42988</v>
      </c>
      <c r="T11" s="7"/>
      <c r="U11" s="3"/>
      <c r="V11" s="13"/>
      <c r="W11" s="14" t="s">
        <v>58</v>
      </c>
      <c r="X11" s="20">
        <v>50</v>
      </c>
      <c r="Y11" s="22">
        <v>42942</v>
      </c>
      <c r="Z11" s="12"/>
      <c r="AA11" s="12"/>
    </row>
    <row r="12" spans="1:27" ht="180">
      <c r="A12" s="3"/>
      <c r="B12" s="7"/>
      <c r="C12" s="7"/>
      <c r="D12" s="20"/>
      <c r="E12" s="7"/>
      <c r="F12" s="32" t="s">
        <v>124</v>
      </c>
      <c r="G12" s="8">
        <v>42978</v>
      </c>
      <c r="H12" s="20">
        <v>8.76</v>
      </c>
      <c r="I12" s="21" t="s">
        <v>17</v>
      </c>
      <c r="J12" s="12" t="s">
        <v>155</v>
      </c>
      <c r="L12" s="3" t="s">
        <v>79</v>
      </c>
      <c r="M12" s="7" t="s">
        <v>81</v>
      </c>
      <c r="N12" s="7" t="s">
        <v>80</v>
      </c>
      <c r="O12" s="8">
        <v>42794</v>
      </c>
      <c r="P12" s="13">
        <v>605</v>
      </c>
      <c r="Q12" s="3"/>
      <c r="R12" s="20"/>
      <c r="S12" s="7"/>
      <c r="T12" s="7"/>
      <c r="U12" s="3"/>
      <c r="V12" s="13"/>
      <c r="W12" s="14" t="s">
        <v>57</v>
      </c>
      <c r="X12" s="20">
        <v>100</v>
      </c>
      <c r="Y12" s="22">
        <v>42947</v>
      </c>
      <c r="Z12" s="12"/>
      <c r="AA12" s="12"/>
    </row>
    <row r="13" spans="1:27" ht="30">
      <c r="A13" s="3"/>
      <c r="B13" s="7"/>
      <c r="C13" s="7"/>
      <c r="D13" s="20"/>
      <c r="E13" s="7"/>
      <c r="F13" s="33" t="s">
        <v>119</v>
      </c>
      <c r="G13" s="23">
        <v>42979</v>
      </c>
      <c r="H13" s="24">
        <v>144.16</v>
      </c>
      <c r="I13" s="27" t="s">
        <v>108</v>
      </c>
      <c r="J13" s="7" t="s">
        <v>146</v>
      </c>
      <c r="K13" s="20">
        <v>120</v>
      </c>
      <c r="L13" s="3" t="s">
        <v>84</v>
      </c>
      <c r="M13" s="7" t="s">
        <v>85</v>
      </c>
      <c r="N13" s="7" t="s">
        <v>86</v>
      </c>
      <c r="O13" s="8">
        <v>42962</v>
      </c>
      <c r="P13" s="13">
        <v>222.48</v>
      </c>
      <c r="Q13" s="30" t="s">
        <v>37</v>
      </c>
      <c r="R13" s="24">
        <v>1709</v>
      </c>
      <c r="S13" s="23" t="s">
        <v>137</v>
      </c>
      <c r="T13" s="14" t="s">
        <v>113</v>
      </c>
      <c r="U13" s="30"/>
      <c r="V13" s="38"/>
      <c r="W13" s="14" t="s">
        <v>56</v>
      </c>
      <c r="X13" s="20">
        <v>50</v>
      </c>
      <c r="Y13" s="22">
        <v>42948</v>
      </c>
      <c r="Z13" s="12"/>
      <c r="AA13" s="12"/>
    </row>
    <row r="14" spans="1:27" ht="45">
      <c r="A14" s="3"/>
      <c r="B14" s="7"/>
      <c r="C14" s="7"/>
      <c r="D14" s="20"/>
      <c r="E14" s="7"/>
      <c r="F14" s="32" t="s">
        <v>121</v>
      </c>
      <c r="G14" s="8">
        <v>42979</v>
      </c>
      <c r="H14" s="20">
        <v>7.65</v>
      </c>
      <c r="I14" s="21" t="s">
        <v>113</v>
      </c>
      <c r="J14" s="7"/>
      <c r="K14" s="20"/>
      <c r="L14" s="3" t="s">
        <v>88</v>
      </c>
      <c r="M14" s="7" t="s">
        <v>89</v>
      </c>
      <c r="N14" s="7" t="s">
        <v>90</v>
      </c>
      <c r="O14" s="8">
        <v>42965</v>
      </c>
      <c r="P14" s="13">
        <v>93.58</v>
      </c>
      <c r="Q14" s="30" t="s">
        <v>38</v>
      </c>
      <c r="R14" s="24">
        <v>2392</v>
      </c>
      <c r="S14" s="23">
        <v>42987</v>
      </c>
      <c r="T14" s="14" t="s">
        <v>136</v>
      </c>
      <c r="U14" s="30"/>
      <c r="V14" s="38"/>
      <c r="W14" s="14" t="s">
        <v>59</v>
      </c>
      <c r="X14" s="20">
        <v>50</v>
      </c>
      <c r="Y14" s="22">
        <v>42954</v>
      </c>
      <c r="Z14" s="12"/>
      <c r="AA14" s="12"/>
    </row>
    <row r="15" spans="1:27" ht="45">
      <c r="A15" s="3"/>
      <c r="B15" s="7"/>
      <c r="C15" s="7"/>
      <c r="D15" s="20"/>
      <c r="E15" s="7"/>
      <c r="F15" s="32" t="s">
        <v>120</v>
      </c>
      <c r="G15" s="8">
        <v>42981</v>
      </c>
      <c r="H15" s="20">
        <v>189.75</v>
      </c>
      <c r="I15" s="21" t="s">
        <v>108</v>
      </c>
      <c r="J15" s="7"/>
      <c r="K15" s="20"/>
      <c r="L15" s="3" t="s">
        <v>91</v>
      </c>
      <c r="M15" s="7" t="s">
        <v>69</v>
      </c>
      <c r="N15" s="7" t="s">
        <v>92</v>
      </c>
      <c r="O15" s="8">
        <v>42965</v>
      </c>
      <c r="P15" s="13">
        <v>25</v>
      </c>
      <c r="Q15" s="30" t="s">
        <v>39</v>
      </c>
      <c r="R15" s="24">
        <v>626.25</v>
      </c>
      <c r="S15" s="23">
        <v>42988</v>
      </c>
      <c r="T15" s="14" t="s">
        <v>113</v>
      </c>
      <c r="U15" s="30"/>
      <c r="V15" s="38"/>
      <c r="W15" s="14" t="s">
        <v>71</v>
      </c>
      <c r="X15" s="20">
        <v>50</v>
      </c>
      <c r="Y15" s="21"/>
      <c r="Z15" s="12"/>
      <c r="AA15" s="12"/>
    </row>
    <row r="16" spans="1:27" ht="45">
      <c r="A16" s="3"/>
      <c r="B16" s="7"/>
      <c r="C16" s="7"/>
      <c r="D16" s="20"/>
      <c r="E16" s="7"/>
      <c r="F16" s="32" t="s">
        <v>126</v>
      </c>
      <c r="G16" s="8">
        <v>42982</v>
      </c>
      <c r="H16" s="20">
        <v>22.28</v>
      </c>
      <c r="I16" s="21" t="s">
        <v>17</v>
      </c>
      <c r="J16" s="7"/>
      <c r="K16" s="20"/>
      <c r="L16" s="3" t="s">
        <v>93</v>
      </c>
      <c r="M16" s="7" t="s">
        <v>94</v>
      </c>
      <c r="N16" s="7" t="s">
        <v>104</v>
      </c>
      <c r="O16" s="8">
        <v>42969</v>
      </c>
      <c r="P16" s="13">
        <v>200</v>
      </c>
      <c r="Q16" s="30" t="s">
        <v>131</v>
      </c>
      <c r="R16" s="29">
        <v>1000</v>
      </c>
      <c r="S16" s="28">
        <v>42986</v>
      </c>
      <c r="T16" t="s">
        <v>113</v>
      </c>
      <c r="U16" s="36"/>
      <c r="V16" s="39"/>
      <c r="W16" s="14" t="s">
        <v>72</v>
      </c>
      <c r="X16" s="20">
        <v>50</v>
      </c>
      <c r="Y16" s="21"/>
      <c r="Z16" s="12"/>
      <c r="AA16" s="12"/>
    </row>
    <row r="17" spans="1:28" ht="60">
      <c r="A17" s="3"/>
      <c r="B17" s="7"/>
      <c r="C17" s="7"/>
      <c r="D17" s="20"/>
      <c r="E17" s="7"/>
      <c r="F17" s="32" t="s">
        <v>127</v>
      </c>
      <c r="G17" s="8">
        <v>42983</v>
      </c>
      <c r="H17" s="20">
        <v>15.64</v>
      </c>
      <c r="I17" s="21" t="s">
        <v>17</v>
      </c>
      <c r="J17" s="7"/>
      <c r="K17" s="20"/>
      <c r="L17" s="3" t="s">
        <v>101</v>
      </c>
      <c r="M17" s="7" t="s">
        <v>102</v>
      </c>
      <c r="N17" s="7" t="s">
        <v>103</v>
      </c>
      <c r="O17" s="8">
        <v>42948</v>
      </c>
      <c r="P17" s="13">
        <v>300</v>
      </c>
      <c r="Q17" s="3" t="s">
        <v>132</v>
      </c>
      <c r="R17" s="20">
        <v>50</v>
      </c>
      <c r="S17" s="8">
        <v>42987</v>
      </c>
      <c r="T17" s="7" t="s">
        <v>133</v>
      </c>
      <c r="U17" s="3"/>
      <c r="V17" s="13"/>
      <c r="W17" s="14" t="s">
        <v>73</v>
      </c>
      <c r="X17" s="20">
        <v>100</v>
      </c>
      <c r="Y17" s="21"/>
      <c r="Z17" s="12"/>
      <c r="AA17" s="12"/>
    </row>
    <row r="18" spans="1:28" ht="60">
      <c r="A18" s="3"/>
      <c r="B18" s="7"/>
      <c r="C18" s="7"/>
      <c r="D18" s="20"/>
      <c r="E18" s="7"/>
      <c r="F18" s="32"/>
      <c r="G18" s="7"/>
      <c r="H18" s="20"/>
      <c r="I18" s="21"/>
      <c r="J18" s="7"/>
      <c r="K18" s="20"/>
      <c r="L18" s="3" t="s">
        <v>105</v>
      </c>
      <c r="M18" s="7" t="s">
        <v>106</v>
      </c>
      <c r="N18" s="7" t="s">
        <v>107</v>
      </c>
      <c r="O18" s="8">
        <v>42979</v>
      </c>
      <c r="P18" s="13">
        <v>200</v>
      </c>
      <c r="Q18" s="3" t="s">
        <v>22</v>
      </c>
      <c r="R18" s="20">
        <v>100</v>
      </c>
      <c r="S18" s="8">
        <v>42988</v>
      </c>
      <c r="T18" s="7" t="s">
        <v>135</v>
      </c>
      <c r="U18" s="3"/>
      <c r="V18" s="13"/>
      <c r="W18" s="14" t="s">
        <v>74</v>
      </c>
      <c r="X18" s="20">
        <v>50</v>
      </c>
      <c r="Y18" s="21"/>
      <c r="Z18" s="12"/>
      <c r="AA18" s="12"/>
    </row>
    <row r="19" spans="1:28" ht="30">
      <c r="A19" s="3"/>
      <c r="B19" s="7"/>
      <c r="C19" s="7"/>
      <c r="D19" s="20"/>
      <c r="E19" s="7"/>
      <c r="F19" s="32"/>
      <c r="G19" s="7"/>
      <c r="H19" s="20"/>
      <c r="I19" s="21"/>
      <c r="J19" s="7"/>
      <c r="K19" s="20"/>
      <c r="L19" s="3" t="s">
        <v>117</v>
      </c>
      <c r="M19" s="7" t="s">
        <v>69</v>
      </c>
      <c r="N19" s="7" t="s">
        <v>118</v>
      </c>
      <c r="O19" s="8">
        <v>42979</v>
      </c>
      <c r="P19" s="13">
        <v>371.24</v>
      </c>
      <c r="Q19" s="3" t="s">
        <v>156</v>
      </c>
      <c r="R19" s="20">
        <v>20</v>
      </c>
      <c r="S19" s="8">
        <v>42988</v>
      </c>
      <c r="T19" s="7"/>
      <c r="U19" s="3"/>
      <c r="V19" s="13"/>
      <c r="W19" s="14" t="s">
        <v>98</v>
      </c>
      <c r="X19" s="20">
        <v>100</v>
      </c>
      <c r="Y19" s="21"/>
      <c r="Z19" s="12"/>
      <c r="AA19" s="12"/>
    </row>
    <row r="20" spans="1:28" ht="75">
      <c r="A20" s="3"/>
      <c r="B20" s="7"/>
      <c r="C20" s="7"/>
      <c r="D20" s="20"/>
      <c r="E20" s="7"/>
      <c r="F20" s="32"/>
      <c r="G20" s="7"/>
      <c r="H20" s="20"/>
      <c r="I20" s="21"/>
      <c r="J20" s="7"/>
      <c r="K20" s="20"/>
      <c r="L20" s="3" t="s">
        <v>129</v>
      </c>
      <c r="M20" s="7" t="s">
        <v>83</v>
      </c>
      <c r="N20" s="7" t="s">
        <v>130</v>
      </c>
      <c r="O20" s="8">
        <v>42984</v>
      </c>
      <c r="P20" s="13">
        <v>600</v>
      </c>
      <c r="Q20" s="3"/>
      <c r="R20" s="20"/>
      <c r="S20" s="7"/>
      <c r="T20" s="7"/>
      <c r="U20" s="3"/>
      <c r="V20" s="13"/>
      <c r="W20" s="14"/>
      <c r="X20" s="20"/>
      <c r="Y20" s="21"/>
      <c r="Z20" s="12"/>
      <c r="AA20" s="12"/>
    </row>
    <row r="21" spans="1:28">
      <c r="A21" s="3"/>
      <c r="B21" s="7"/>
      <c r="C21" s="7"/>
      <c r="D21" s="20"/>
      <c r="E21" s="7"/>
      <c r="F21" s="32"/>
      <c r="G21" s="7"/>
      <c r="H21" s="20"/>
      <c r="I21" s="21"/>
      <c r="J21" s="7"/>
      <c r="K21" s="20"/>
      <c r="L21" s="3"/>
      <c r="M21" s="7"/>
      <c r="N21" s="7"/>
      <c r="O21" s="8"/>
      <c r="P21" s="13"/>
      <c r="Q21" s="3"/>
      <c r="R21" s="20"/>
      <c r="S21" s="7"/>
      <c r="T21" s="7"/>
      <c r="U21" s="3"/>
      <c r="V21" s="13"/>
      <c r="W21" s="14"/>
      <c r="X21" s="20"/>
      <c r="Y21" s="21"/>
      <c r="Z21" s="12"/>
      <c r="AA21" s="12"/>
    </row>
    <row r="22" spans="1:28">
      <c r="A22" s="3"/>
      <c r="B22" s="7"/>
      <c r="C22" s="7"/>
      <c r="D22" s="20"/>
      <c r="E22" s="7"/>
      <c r="F22" s="32"/>
      <c r="G22" s="7"/>
      <c r="H22" s="20"/>
      <c r="I22" s="21"/>
      <c r="J22" s="7"/>
      <c r="K22" s="20"/>
      <c r="L22" s="3" t="s">
        <v>114</v>
      </c>
      <c r="M22" s="7" t="s">
        <v>115</v>
      </c>
      <c r="N22" s="7" t="s">
        <v>116</v>
      </c>
      <c r="O22" s="8">
        <v>42978</v>
      </c>
      <c r="P22" s="13">
        <v>85</v>
      </c>
      <c r="U22" s="36"/>
      <c r="V22" s="39"/>
      <c r="Y22" s="21"/>
      <c r="Z22" s="12"/>
      <c r="AA22" s="12"/>
    </row>
    <row r="23" spans="1:28" ht="45">
      <c r="A23" s="3" t="s">
        <v>29</v>
      </c>
      <c r="B23" s="7"/>
      <c r="C23" s="7"/>
      <c r="D23" s="25">
        <f>SUM(D4:D22)</f>
        <v>1278.29</v>
      </c>
      <c r="E23" s="7"/>
      <c r="F23" s="32"/>
      <c r="G23" s="7"/>
      <c r="H23" s="25">
        <f>SUM(H4:H22)</f>
        <v>663.28</v>
      </c>
      <c r="I23" s="21"/>
      <c r="J23" s="7"/>
      <c r="K23" s="25">
        <f>SUM(K4:K22)</f>
        <v>31690</v>
      </c>
      <c r="L23" s="3"/>
      <c r="M23" s="7"/>
      <c r="N23" s="7"/>
      <c r="O23" s="7"/>
      <c r="P23" s="13">
        <f>SUM(P4:P22)</f>
        <v>4120.93</v>
      </c>
      <c r="Q23" s="3"/>
      <c r="R23" s="20">
        <f>SUM(R4:R21)</f>
        <v>7852.8</v>
      </c>
      <c r="S23" s="7"/>
      <c r="T23" s="7"/>
      <c r="U23" s="3"/>
      <c r="V23" s="13">
        <f>SUM(V4:V22)</f>
        <v>37864</v>
      </c>
      <c r="W23" s="7"/>
      <c r="X23" s="20">
        <f>SUM(X4:X21)</f>
        <v>1164</v>
      </c>
      <c r="Y23" s="21"/>
      <c r="Z23" s="26">
        <f>SUM(P23+R23+V23+X23)</f>
        <v>51001.729999999996</v>
      </c>
      <c r="AA23" s="12" t="s">
        <v>153</v>
      </c>
    </row>
    <row r="24" spans="1:28" ht="16" thickBot="1">
      <c r="A24" s="9"/>
      <c r="B24" s="10"/>
      <c r="C24" s="10"/>
      <c r="D24" s="10"/>
      <c r="E24" s="10"/>
      <c r="F24" s="10"/>
      <c r="G24" s="10"/>
      <c r="H24" s="10"/>
      <c r="I24" s="11"/>
      <c r="J24" s="10"/>
      <c r="K24" s="35"/>
      <c r="L24" s="9"/>
      <c r="M24" s="10"/>
      <c r="N24" s="10"/>
      <c r="O24" s="10"/>
      <c r="P24" s="11"/>
      <c r="Q24" s="9"/>
      <c r="R24" s="10"/>
      <c r="S24" s="10"/>
      <c r="T24" s="10"/>
      <c r="U24" s="9"/>
      <c r="V24" s="40"/>
      <c r="W24" s="10"/>
      <c r="X24" s="10"/>
      <c r="Y24" s="11"/>
      <c r="Z24" s="26"/>
      <c r="AA24" s="12"/>
    </row>
    <row r="25" spans="1:2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26"/>
      <c r="Q25" s="12"/>
      <c r="R25" s="12"/>
      <c r="S25" s="12"/>
      <c r="T25" s="12"/>
      <c r="U25" s="12"/>
      <c r="V25" s="26"/>
      <c r="W25" s="12"/>
      <c r="X25" s="12"/>
      <c r="Y25" s="12"/>
      <c r="Z25" s="26"/>
      <c r="AA25" s="12"/>
    </row>
    <row r="26" spans="1:2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26"/>
      <c r="Q26" s="12"/>
      <c r="R26" s="12"/>
      <c r="S26" s="12"/>
      <c r="T26" s="12"/>
      <c r="U26" s="12"/>
      <c r="V26" s="26"/>
      <c r="W26" s="12"/>
      <c r="X26" s="12"/>
      <c r="Y26" s="12"/>
      <c r="Z26" s="26"/>
      <c r="AA26" s="12"/>
    </row>
    <row r="27" spans="1:28" ht="16" thickBo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26"/>
      <c r="Q27" s="12"/>
      <c r="R27" s="12"/>
      <c r="S27" s="12"/>
      <c r="T27" s="12"/>
      <c r="U27" s="12"/>
      <c r="V27" s="26"/>
      <c r="W27" s="12"/>
      <c r="X27" s="12"/>
      <c r="Y27" s="12"/>
    </row>
    <row r="28" spans="1:28" ht="16" customHeight="1" thickBo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26"/>
      <c r="Q28" s="12"/>
      <c r="R28" s="12"/>
      <c r="S28" s="12"/>
      <c r="T28" s="12"/>
      <c r="U28" s="12"/>
      <c r="V28" s="26"/>
      <c r="W28" s="12"/>
      <c r="X28" s="12"/>
      <c r="Y28" s="12"/>
      <c r="Z28" s="49" t="s">
        <v>158</v>
      </c>
      <c r="AA28" s="50"/>
      <c r="AB28" s="45"/>
    </row>
    <row r="29" spans="1:28" ht="18" customHeight="1">
      <c r="A29" s="51" t="s">
        <v>157</v>
      </c>
      <c r="B29" s="52"/>
      <c r="C29" s="53"/>
      <c r="D29" s="12"/>
      <c r="E29" s="12"/>
      <c r="F29" s="12"/>
      <c r="G29" s="12"/>
      <c r="H29" s="12"/>
      <c r="I29" s="12"/>
      <c r="J29" s="12"/>
      <c r="K29" s="26"/>
      <c r="Q29" s="12"/>
      <c r="R29" s="12"/>
      <c r="S29" s="12"/>
      <c r="T29" s="12"/>
      <c r="U29" s="12"/>
      <c r="V29" s="26"/>
      <c r="W29" s="12"/>
      <c r="X29" s="12"/>
      <c r="Y29" s="12"/>
      <c r="Z29" s="41">
        <f>SUM(Z23:Z27)</f>
        <v>51001.729999999996</v>
      </c>
      <c r="AA29" s="21" t="s">
        <v>43</v>
      </c>
    </row>
    <row r="30" spans="1:28" ht="34" customHeight="1">
      <c r="A30" s="46" t="s">
        <v>31</v>
      </c>
      <c r="B30" s="47"/>
      <c r="C30" s="48"/>
      <c r="D30" s="12"/>
      <c r="E30" s="12"/>
      <c r="F30" s="12"/>
      <c r="G30" s="12"/>
      <c r="H30" s="12"/>
      <c r="I30" s="12"/>
      <c r="J30" s="12"/>
      <c r="K30" s="26"/>
      <c r="Q30" s="12"/>
      <c r="R30" s="12"/>
      <c r="S30" s="12"/>
      <c r="T30" s="12"/>
      <c r="U30" s="12"/>
      <c r="V30" s="26"/>
      <c r="W30" s="12"/>
      <c r="X30" s="12"/>
      <c r="Y30" s="12"/>
      <c r="Z30" s="41">
        <f>P23</f>
        <v>4120.93</v>
      </c>
      <c r="AA30" s="21" t="s">
        <v>51</v>
      </c>
    </row>
    <row r="31" spans="1:28" ht="27" customHeight="1">
      <c r="A31" s="46" t="s">
        <v>42</v>
      </c>
      <c r="B31" s="47"/>
      <c r="C31" s="48"/>
      <c r="D31" s="12"/>
      <c r="E31" s="12"/>
      <c r="F31" s="12"/>
      <c r="G31" s="12"/>
      <c r="H31" s="12"/>
      <c r="I31" s="12"/>
      <c r="J31" s="12"/>
      <c r="K31" s="26"/>
      <c r="Q31" s="12"/>
      <c r="R31" s="12"/>
      <c r="S31" s="12"/>
      <c r="T31" s="12"/>
      <c r="U31" s="12"/>
      <c r="V31" s="26"/>
      <c r="W31" s="12"/>
      <c r="X31" s="12"/>
      <c r="Y31" s="12"/>
      <c r="Z31" s="41">
        <f>Z29-Z30</f>
        <v>46880.799999999996</v>
      </c>
      <c r="AA31" s="21" t="s">
        <v>44</v>
      </c>
    </row>
    <row r="32" spans="1:28" ht="33" customHeight="1">
      <c r="A32" s="46" t="s">
        <v>32</v>
      </c>
      <c r="B32" s="47"/>
      <c r="C32" s="48"/>
      <c r="D32" s="12"/>
      <c r="E32" s="12"/>
      <c r="F32" s="12"/>
      <c r="G32" s="12"/>
      <c r="H32" s="12"/>
      <c r="I32" s="12"/>
      <c r="J32" s="12"/>
      <c r="K32" s="26"/>
      <c r="Q32" s="12"/>
      <c r="R32" s="12"/>
      <c r="S32" s="12"/>
      <c r="T32" s="12"/>
      <c r="U32" s="12"/>
      <c r="V32" s="26"/>
      <c r="W32" s="12"/>
      <c r="X32" s="12"/>
      <c r="Y32" s="12"/>
      <c r="Z32" s="42">
        <f>(D23+H23+K23)</f>
        <v>33631.57</v>
      </c>
      <c r="AA32" s="43" t="s">
        <v>35</v>
      </c>
    </row>
    <row r="33" spans="1:27" ht="16" thickBot="1">
      <c r="A33" s="3"/>
      <c r="B33" s="7"/>
      <c r="C33" s="21"/>
      <c r="D33" s="12"/>
      <c r="E33" s="12"/>
      <c r="F33" s="12"/>
      <c r="G33" s="12"/>
      <c r="H33" s="12"/>
      <c r="I33" s="12"/>
      <c r="J33" s="12"/>
      <c r="K33" s="26"/>
      <c r="Q33" s="12"/>
      <c r="R33" s="12"/>
      <c r="S33" s="12"/>
      <c r="T33" s="12"/>
      <c r="U33" s="12"/>
      <c r="V33" s="26"/>
      <c r="W33" s="12"/>
      <c r="X33" s="12"/>
      <c r="Y33" s="12"/>
      <c r="Z33" s="44">
        <f>(Z31-Z32)</f>
        <v>13249.229999999996</v>
      </c>
      <c r="AA33" s="11" t="s">
        <v>52</v>
      </c>
    </row>
    <row r="34" spans="1:27">
      <c r="A34" s="3" t="s">
        <v>40</v>
      </c>
      <c r="B34" s="7">
        <v>374</v>
      </c>
      <c r="C34" s="13">
        <f>B34*4</f>
        <v>1496</v>
      </c>
      <c r="D34" s="12"/>
      <c r="E34" s="12"/>
      <c r="F34" s="12"/>
      <c r="G34" s="12"/>
      <c r="H34" s="12"/>
      <c r="I34" s="12"/>
      <c r="J34" s="12"/>
      <c r="K34" s="26"/>
      <c r="Q34" s="12"/>
      <c r="R34" s="12"/>
      <c r="S34" s="12"/>
      <c r="T34" s="12"/>
      <c r="U34" s="12"/>
      <c r="V34" s="26"/>
      <c r="W34" s="12"/>
      <c r="X34" s="12"/>
      <c r="Y34" s="12"/>
      <c r="Z34" s="12"/>
      <c r="AA34" s="12"/>
    </row>
    <row r="35" spans="1:27" ht="30">
      <c r="A35" s="3" t="s">
        <v>33</v>
      </c>
      <c r="B35" s="7">
        <v>224</v>
      </c>
      <c r="C35" s="13">
        <f>B35*13</f>
        <v>2912</v>
      </c>
      <c r="D35" s="12"/>
      <c r="E35" s="12"/>
      <c r="F35" s="12"/>
      <c r="G35" s="12"/>
      <c r="H35" s="12"/>
      <c r="I35" s="12"/>
      <c r="J35" s="12"/>
      <c r="K35" s="26"/>
      <c r="Q35" s="12"/>
      <c r="R35" s="12"/>
      <c r="S35" s="12"/>
      <c r="T35" s="12"/>
      <c r="U35" s="12"/>
      <c r="V35" s="26"/>
      <c r="W35" s="12"/>
      <c r="X35" s="12"/>
      <c r="Y35" s="12"/>
      <c r="Z35" s="12"/>
      <c r="AA35" s="12"/>
    </row>
    <row r="36" spans="1:27">
      <c r="A36" s="3" t="s">
        <v>41</v>
      </c>
      <c r="B36" s="7">
        <v>152</v>
      </c>
      <c r="C36" s="13">
        <f>B36*3</f>
        <v>456</v>
      </c>
      <c r="D36" s="12"/>
      <c r="E36" s="12"/>
      <c r="F36" s="12"/>
      <c r="G36" s="12"/>
      <c r="H36" s="12"/>
      <c r="I36" s="12"/>
      <c r="J36" s="12"/>
      <c r="K36" s="26"/>
      <c r="Q36" s="12"/>
      <c r="R36" s="12"/>
      <c r="S36" s="12"/>
      <c r="T36" s="12"/>
      <c r="U36" s="12"/>
      <c r="V36" s="26"/>
      <c r="W36" s="12"/>
      <c r="X36" s="12"/>
      <c r="Y36" s="12"/>
      <c r="Z36" s="12"/>
      <c r="AA36" s="12"/>
    </row>
    <row r="37" spans="1:27">
      <c r="A37" s="3"/>
      <c r="B37" s="7"/>
      <c r="C37" s="21"/>
      <c r="D37" s="12"/>
      <c r="E37" s="12"/>
      <c r="F37" s="12"/>
      <c r="G37" s="12"/>
      <c r="H37" s="12"/>
      <c r="I37" s="12"/>
      <c r="J37" s="12"/>
      <c r="K37" s="26"/>
      <c r="Q37" s="12"/>
      <c r="R37" s="12"/>
      <c r="S37" s="12"/>
      <c r="T37" s="12"/>
      <c r="U37" s="12"/>
      <c r="V37" s="26"/>
      <c r="W37" s="12"/>
      <c r="X37" s="12"/>
      <c r="Y37" s="12"/>
      <c r="Z37" s="12"/>
      <c r="AA37" s="12"/>
    </row>
    <row r="38" spans="1:27" ht="30">
      <c r="A38" s="3"/>
      <c r="B38" s="7" t="s">
        <v>95</v>
      </c>
      <c r="C38" s="21">
        <v>218</v>
      </c>
      <c r="D38" s="12"/>
      <c r="E38" s="26"/>
      <c r="F38" s="12"/>
      <c r="G38" s="12"/>
      <c r="H38" s="12"/>
      <c r="I38" s="12"/>
      <c r="J38" s="12"/>
      <c r="K38" s="26"/>
      <c r="Q38" s="12"/>
      <c r="R38" s="12"/>
      <c r="S38" s="12"/>
      <c r="T38" s="12"/>
      <c r="U38" s="12"/>
      <c r="V38" s="26"/>
      <c r="W38" s="12"/>
      <c r="X38" s="12"/>
      <c r="Y38" s="12"/>
      <c r="Z38" s="12"/>
      <c r="AA38" s="12"/>
    </row>
    <row r="39" spans="1:27">
      <c r="A39" s="3"/>
      <c r="B39" s="7" t="s">
        <v>96</v>
      </c>
      <c r="C39" s="21">
        <v>156</v>
      </c>
      <c r="D39" s="12"/>
      <c r="E39" s="26"/>
      <c r="F39" s="12"/>
      <c r="G39" s="12"/>
      <c r="H39" s="12"/>
      <c r="I39" s="12"/>
      <c r="J39" s="12"/>
      <c r="K39" s="26"/>
      <c r="Q39" s="12"/>
      <c r="R39" s="12"/>
      <c r="S39" s="12"/>
      <c r="T39" s="12"/>
      <c r="U39" s="12"/>
      <c r="V39" s="26"/>
      <c r="W39" s="12"/>
      <c r="X39" s="12"/>
      <c r="Y39" s="12"/>
      <c r="Z39" s="12"/>
      <c r="AA39" s="12"/>
    </row>
    <row r="40" spans="1:27" ht="16" thickBot="1">
      <c r="A40" s="9"/>
      <c r="B40" s="10" t="s">
        <v>97</v>
      </c>
      <c r="C40" s="11">
        <v>152</v>
      </c>
      <c r="D40" s="12"/>
      <c r="E40" s="26"/>
      <c r="F40" s="12"/>
      <c r="G40" s="12"/>
      <c r="H40" s="12"/>
      <c r="I40" s="12"/>
      <c r="J40" s="12"/>
      <c r="K40" s="26"/>
      <c r="Q40" s="12"/>
      <c r="R40" s="12"/>
      <c r="S40" s="12"/>
      <c r="T40" s="12"/>
      <c r="U40" s="12"/>
      <c r="V40" s="26"/>
      <c r="W40" s="12"/>
      <c r="X40" s="12"/>
      <c r="Y40" s="12"/>
      <c r="Z40" s="12"/>
      <c r="AA40" s="12"/>
    </row>
    <row r="41" spans="1:27">
      <c r="A41" s="12"/>
      <c r="B41" s="12"/>
      <c r="C41" s="12"/>
      <c r="D41" s="12"/>
      <c r="E41" s="26"/>
      <c r="F41" s="26"/>
      <c r="G41" s="12"/>
      <c r="H41" s="12"/>
      <c r="I41" s="12"/>
      <c r="J41" s="12"/>
      <c r="K41" s="26"/>
      <c r="Q41" s="12"/>
      <c r="R41" s="12"/>
      <c r="S41" s="12"/>
      <c r="T41" s="12"/>
      <c r="U41" s="12"/>
      <c r="V41" s="26"/>
      <c r="W41" s="12"/>
      <c r="X41" s="12"/>
      <c r="Y41" s="12"/>
      <c r="Z41" s="12"/>
      <c r="AA41" s="12"/>
    </row>
  </sheetData>
  <sheetProtection password="C9A5" sheet="1" objects="1" scenarios="1" selectLockedCells="1" selectUnlockedCells="1"/>
  <sortState ref="F5:I15">
    <sortCondition ref="G5:G15"/>
  </sortState>
  <mergeCells count="15">
    <mergeCell ref="Q1:Y1"/>
    <mergeCell ref="B2:E2"/>
    <mergeCell ref="F2:I2"/>
    <mergeCell ref="L2:P2"/>
    <mergeCell ref="Q2:T2"/>
    <mergeCell ref="W2:Y2"/>
    <mergeCell ref="J2:K2"/>
    <mergeCell ref="A1:K1"/>
    <mergeCell ref="U2:V2"/>
    <mergeCell ref="L1:P1"/>
    <mergeCell ref="A31:C31"/>
    <mergeCell ref="A32:C32"/>
    <mergeCell ref="Z28:AA28"/>
    <mergeCell ref="A29:C29"/>
    <mergeCell ref="A30:C30"/>
  </mergeCells>
  <phoneticPr fontId="8" type="noConversion"/>
  <printOptions gridLines="1"/>
  <pageMargins left="0.5" right="0.5" top="1" bottom="1" header="0.5" footer="0.5"/>
  <pageSetup orientation="landscape" horizontalDpi="4294967292" verticalDpi="4294967292"/>
  <headerFooter>
    <oddHeader>&amp;C&amp;"Calibri,Regular"&amp;K000000Society of the Fifth Division 97th Reunion Financial Sheet&amp;R&amp;"Calibri,Regular"&amp;K000000As of 9/23/17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DUDLEY</dc:creator>
  <cp:lastModifiedBy>ROBERT DUDLEY</cp:lastModifiedBy>
  <cp:lastPrinted>2017-09-24T03:25:12Z</cp:lastPrinted>
  <dcterms:created xsi:type="dcterms:W3CDTF">2016-09-28T21:29:23Z</dcterms:created>
  <dcterms:modified xsi:type="dcterms:W3CDTF">2017-09-24T04:41:49Z</dcterms:modified>
</cp:coreProperties>
</file>